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euille 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<sst xmlns="http://schemas.openxmlformats.org/spreadsheetml/2006/main" count="27" uniqueCount="18">
  <si>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Zone à remplir</t>
  </si>
  <si>
    <t>Informations</t>
  </si>
  <si>
    <t>resultat</t>
  </si>
  <si>
    <t>Debut hauteur d'eau en mètres</t>
  </si>
  <si>
    <t>heure</t>
  </si>
  <si>
    <t>minute</t>
  </si>
  <si>
    <t>hauteur</t>
  </si>
  <si>
    <t>Marnage en mètres</t>
  </si>
  <si>
    <t xml:space="preserve">Fin hauteur d'eau en mètres </t>
  </si>
  <si>
    <t>Debut</t>
  </si>
  <si>
    <t>Heure</t>
  </si>
  <si>
    <t>Minute</t>
  </si>
  <si>
    <t>Heure marée</t>
  </si>
  <si>
    <t>Fin</t>
  </si>
  <si>
    <t>© Delarue Thomas</t>
  </si>
  <si>
    <t>zone de calcul</t>
  </si>
  <si>
    <t>Heure décimale</t>
  </si>
  <si>
    <t xml:space="preserve">Heure décimale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</si>
</sst>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u val="single"/>
      <sz val="20"/>
      <color theme="1"/>
      <name val="Arial"/>
      <family val="2"/>
      <scheme val="minor"/>
    </font>
    <font>
      <sz val="24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3" borderId="0" xfId="0" applyFont="1"/>
    <xf numFmtId="0" fontId="2" fillId="4" borderId="0" xfId="0" applyFont="1"/>
    <xf numFmtId="164" fontId="2" fillId="0" borderId="0" xfId="0" applyNumberFormat="1" applyFont="1" applyAlignment="1">
      <alignment/>
    </xf>
    <xf numFmtId="0" fontId="2" fillId="2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L219"/>
  <sheetViews>
    <sheetView tabSelected="1" workbookViewId="0" topLeftCell="A1"/>
  </sheetViews>
  <sheetFormatPr defaultColWidth="12.57421875" defaultRowHeight="15.75" customHeight="1"/>
  <cols>
    <col min="1" max="1" width="23.421875" style="0" customWidth="1"/>
    <col min="2" max="2" width="8.8515625" style="0" customWidth="1"/>
    <col min="3" max="3" width="11.421875" style="0" customWidth="1"/>
    <col min="4" max="4" width="15.421875" style="0" customWidth="1"/>
    <col min="5" max="5" width="8.7109375" style="0" customWidth="1"/>
    <col min="6" max="7" width="11.140625" style="0" customWidth="1"/>
    <col min="8" max="8" width="7.7109375" style="0" customWidth="1"/>
    <col min="9" max="9" width="7.8515625" style="0" customWidth="1"/>
    <col min="10" max="10" width="8.57421875" style="0" customWidth="1"/>
  </cols>
  <sheetData>
    <row r="1" ht="15.75">
      <c r="H1" s="1"/>
    </row>
    <row r="2" spans="1:8" ht="15.75">
      <c r="A2" s="2" t="s">
        <v>0</v>
      </c>
      <c r="C2" s="1"/>
      <c r="D2" s="3" t="s">
        <v>1</v>
      </c>
      <c r="H2" s="4" t="s">
        <v>2</v>
      </c>
    </row>
    <row r="3" ht="15.75">
      <c r="H3" s="1"/>
    </row>
    <row r="5" spans="1:10" ht="15.75">
      <c r="A5" s="1" t="s">
        <v>3</v>
      </c>
      <c r="B5" s="2">
        <v>2.45</v>
      </c>
      <c r="H5" s="4" t="s">
        <v>4</v>
      </c>
      <c r="I5" s="4" t="s">
        <v>5</v>
      </c>
      <c r="J5" s="4" t="s">
        <v>6</v>
      </c>
    </row>
    <row r="6" spans="4:10" ht="15.75">
      <c r="D6" s="1" t="s">
        <v>7</v>
      </c>
      <c r="E6" s="5">
        <f>ABS(E206)</f>
        <v>1.55</v>
      </c>
      <c r="H6" s="6">
        <f aca="true" t="shared" si="0" ref="H6:H12">ROUND(J211,1)</f>
        <v>5</v>
      </c>
      <c r="I6" s="6">
        <f aca="true" t="shared" si="1" ref="I6:I12">ROUND(K211,0.1)</f>
        <v>0</v>
      </c>
      <c r="J6" s="6">
        <f aca="true" t="shared" si="2" ref="J6:J12">ROUND(L211,2)</f>
        <v>2.45</v>
      </c>
    </row>
    <row r="7" spans="1:10" ht="15.75">
      <c r="A7" s="1" t="s">
        <v>8</v>
      </c>
      <c r="B7" s="2">
        <v>4</v>
      </c>
      <c r="C7" s="7"/>
      <c r="H7" s="6">
        <f t="shared" si="0"/>
        <v>6</v>
      </c>
      <c r="I7" s="6">
        <f t="shared" si="1"/>
        <v>2</v>
      </c>
      <c r="J7" s="6">
        <f t="shared" si="2"/>
        <v>2.58</v>
      </c>
    </row>
    <row r="8" spans="8:10" ht="15.75">
      <c r="H8" s="6">
        <f t="shared" si="0"/>
        <v>7</v>
      </c>
      <c r="I8" s="6">
        <f t="shared" si="1"/>
        <v>4</v>
      </c>
      <c r="J8" s="6">
        <f t="shared" si="2"/>
        <v>2.84</v>
      </c>
    </row>
    <row r="9" spans="1:10" ht="15.75">
      <c r="A9" s="1" t="s">
        <v>9</v>
      </c>
      <c r="B9" s="8"/>
      <c r="C9" s="1"/>
      <c r="D9" s="7">
        <v>45261</v>
      </c>
      <c r="E9" s="5">
        <f>ROUND(F207,2)</f>
        <v>0.13</v>
      </c>
      <c r="H9" s="6">
        <f t="shared" si="0"/>
        <v>8</v>
      </c>
      <c r="I9" s="6">
        <f t="shared" si="1"/>
        <v>7</v>
      </c>
      <c r="J9" s="6">
        <f t="shared" si="2"/>
        <v>3.23</v>
      </c>
    </row>
    <row r="10" spans="1:10" ht="15.75">
      <c r="A10" s="1" t="s">
        <v>10</v>
      </c>
      <c r="B10" s="2">
        <v>5</v>
      </c>
      <c r="H10" s="6">
        <f t="shared" si="0"/>
        <v>9</v>
      </c>
      <c r="I10" s="6">
        <f t="shared" si="1"/>
        <v>9</v>
      </c>
      <c r="J10" s="6">
        <f t="shared" si="2"/>
        <v>3.61</v>
      </c>
    </row>
    <row r="11" spans="1:10" ht="15.75">
      <c r="A11" s="1" t="s">
        <v>11</v>
      </c>
      <c r="B11" s="2">
        <v>0</v>
      </c>
      <c r="C11" s="1"/>
      <c r="G11" s="1"/>
      <c r="H11" s="6">
        <f t="shared" si="0"/>
        <v>10</v>
      </c>
      <c r="I11" s="6">
        <f t="shared" si="1"/>
        <v>11</v>
      </c>
      <c r="J11" s="6">
        <f t="shared" si="2"/>
        <v>3.87</v>
      </c>
    </row>
    <row r="12" spans="4:10" ht="15.75">
      <c r="D12" s="1" t="s">
        <v>12</v>
      </c>
      <c r="E12" s="3" t="s">
        <v>4</v>
      </c>
      <c r="F12" s="3" t="s">
        <v>5</v>
      </c>
      <c r="H12" s="6">
        <f t="shared" si="0"/>
        <v>11</v>
      </c>
      <c r="I12" s="6">
        <f t="shared" si="1"/>
        <v>13</v>
      </c>
      <c r="J12" s="6">
        <f t="shared" si="2"/>
        <v>4</v>
      </c>
    </row>
    <row r="13" spans="1:6" ht="15.75">
      <c r="A13" s="1" t="s">
        <v>13</v>
      </c>
      <c r="B13" s="8"/>
      <c r="E13" s="5">
        <f>(H218+F218)*1</f>
        <v>1</v>
      </c>
      <c r="F13" s="5">
        <f>ROUND(F209,0.1)</f>
        <v>2</v>
      </c>
    </row>
    <row r="14" spans="1:2" ht="15.75">
      <c r="A14" s="1" t="s">
        <v>10</v>
      </c>
      <c r="B14" s="2">
        <v>11</v>
      </c>
    </row>
    <row r="15" spans="1:2" ht="15.75">
      <c r="A15" s="1" t="s">
        <v>11</v>
      </c>
      <c r="B15" s="2">
        <v>13</v>
      </c>
    </row>
    <row r="17" ht="15.75">
      <c r="F17" s="9"/>
    </row>
    <row r="18" ht="54.75" customHeight="1">
      <c r="E18" s="10" t="s">
        <v>14</v>
      </c>
    </row>
    <row r="20" ht="15.75">
      <c r="F20" s="11"/>
    </row>
    <row r="49" ht="30" customHeight="1"/>
    <row r="203" ht="15.75">
      <c r="F203" s="12" t="s">
        <v>15</v>
      </c>
    </row>
    <row r="206" spans="5:6" ht="15.75">
      <c r="E206" s="13">
        <f>B5-B7</f>
        <v>-1.55</v>
      </c>
      <c r="F206" s="13">
        <f>E206/12</f>
        <v>-0.1291666667</v>
      </c>
    </row>
    <row r="207" ht="15.75">
      <c r="F207" s="13">
        <f>ABS(F206)</f>
        <v>0.1291666667</v>
      </c>
    </row>
    <row r="209" ht="15.75">
      <c r="F209" s="13">
        <f>D218+B219</f>
        <v>2.166666667</v>
      </c>
    </row>
    <row r="210" spans="1:2" ht="15.75">
      <c r="A210" s="1" t="s">
        <v>16</v>
      </c>
      <c r="B210" s="1" t="s">
        <v>9</v>
      </c>
    </row>
    <row r="211" spans="1:12" ht="15.75">
      <c r="A211" s="13">
        <f>B10/24</f>
        <v>0.2083333333</v>
      </c>
      <c r="B211" s="13">
        <f>B11/60</f>
        <v>0</v>
      </c>
      <c r="E211" s="13">
        <f>K211+F209</f>
        <v>2.166666667</v>
      </c>
      <c r="F211" s="13" t="b">
        <f aca="true" t="shared" si="3" ref="F211:F216">E211&gt;=60</f>
        <v>0</v>
      </c>
      <c r="H211" s="13">
        <f aca="true" t="shared" si="4" ref="H211:H216">F211*60</f>
        <v>0</v>
      </c>
      <c r="J211" s="13">
        <f>B10</f>
        <v>5</v>
      </c>
      <c r="K211" s="13">
        <f>B11</f>
        <v>0</v>
      </c>
      <c r="L211" s="13">
        <f>B7+E206</f>
        <v>2.45</v>
      </c>
    </row>
    <row r="212" spans="5:12" ht="15.75">
      <c r="E212" s="13">
        <f>K212+F209</f>
        <v>4.333333333</v>
      </c>
      <c r="F212" s="13" t="b">
        <f t="shared" si="3"/>
        <v>0</v>
      </c>
      <c r="H212" s="13">
        <f t="shared" si="4"/>
        <v>0</v>
      </c>
      <c r="J212" s="13">
        <f>J211+E13+F211</f>
        <v>6</v>
      </c>
      <c r="K212" s="13">
        <f>K211+F209-H211</f>
        <v>2.166666667</v>
      </c>
      <c r="L212" s="13">
        <f>L211-F206</f>
        <v>2.579166667</v>
      </c>
    </row>
    <row r="213" spans="1:12" ht="15.75">
      <c r="A213" s="1" t="s">
        <v>17</v>
      </c>
      <c r="B213" s="1" t="s">
        <v>13</v>
      </c>
      <c r="E213" s="13">
        <f>K213+F209</f>
        <v>6.5</v>
      </c>
      <c r="F213" s="13" t="b">
        <f t="shared" si="3"/>
        <v>0</v>
      </c>
      <c r="H213" s="13">
        <f t="shared" si="4"/>
        <v>0</v>
      </c>
      <c r="J213" s="13">
        <f>J212+E13+F212</f>
        <v>7</v>
      </c>
      <c r="K213" s="13">
        <f>K212+F209-H212</f>
        <v>4.333333333</v>
      </c>
      <c r="L213" s="13">
        <f>L211-F206*3</f>
        <v>2.8375</v>
      </c>
    </row>
    <row r="214" spans="1:12" ht="15.75">
      <c r="A214" s="13">
        <f>B14/24</f>
        <v>0.4583333333</v>
      </c>
      <c r="B214" s="13">
        <f>B15/60</f>
        <v>0.2166666667</v>
      </c>
      <c r="E214" s="13">
        <f>K214+F209</f>
        <v>8.666666667</v>
      </c>
      <c r="F214" s="13" t="b">
        <f t="shared" si="3"/>
        <v>0</v>
      </c>
      <c r="H214" s="13">
        <f t="shared" si="4"/>
        <v>0</v>
      </c>
      <c r="J214" s="13">
        <f>J213+E13+F213</f>
        <v>8</v>
      </c>
      <c r="K214" s="13">
        <f>K213+F209-H213</f>
        <v>6.5</v>
      </c>
      <c r="L214" s="13">
        <f>L211-F206*6</f>
        <v>3.225</v>
      </c>
    </row>
    <row r="215" spans="5:12" ht="15.75">
      <c r="E215" s="13">
        <f>K215+F209</f>
        <v>10.83333333</v>
      </c>
      <c r="F215" s="13" t="b">
        <f t="shared" si="3"/>
        <v>0</v>
      </c>
      <c r="H215" s="13">
        <f t="shared" si="4"/>
        <v>0</v>
      </c>
      <c r="J215" s="13">
        <f>J214+E13+F214</f>
        <v>9</v>
      </c>
      <c r="K215" s="13">
        <f>K214+F209-H214</f>
        <v>8.666666667</v>
      </c>
      <c r="L215" s="13">
        <f>L211-F206*9</f>
        <v>3.6125</v>
      </c>
    </row>
    <row r="216" spans="1:12" ht="15.75">
      <c r="A216" s="1" t="s">
        <v>12</v>
      </c>
      <c r="B216" s="13">
        <f>(A214-A211)/6</f>
        <v>0.04166666667</v>
      </c>
      <c r="D216" s="13">
        <f>(B214-B211)/6</f>
        <v>0.03611111111</v>
      </c>
      <c r="E216" s="13">
        <f>K216+F209</f>
        <v>13</v>
      </c>
      <c r="F216" s="13" t="b">
        <f t="shared" si="3"/>
        <v>0</v>
      </c>
      <c r="H216" s="13">
        <f t="shared" si="4"/>
        <v>0</v>
      </c>
      <c r="J216" s="13">
        <f>J215+E13+F215</f>
        <v>10</v>
      </c>
      <c r="K216" s="13">
        <f>K215+F209-H215</f>
        <v>10.83333333</v>
      </c>
      <c r="L216" s="13">
        <f>L211-F206*11</f>
        <v>3.870833333</v>
      </c>
    </row>
    <row r="217" spans="10:12" ht="15.75">
      <c r="J217" s="13">
        <f>J216+E13+F216</f>
        <v>11</v>
      </c>
      <c r="K217" s="13">
        <f>K216+F209-H216</f>
        <v>13</v>
      </c>
      <c r="L217" s="13">
        <f>L211-F206*12</f>
        <v>4</v>
      </c>
    </row>
    <row r="218" spans="1:8" ht="15.75">
      <c r="A218" s="1" t="s">
        <v>10</v>
      </c>
      <c r="B218" s="13">
        <f>B216*24</f>
        <v>1</v>
      </c>
      <c r="D218" s="13">
        <f>(B218-F218)*60-H219</f>
        <v>0</v>
      </c>
      <c r="F218" s="13" t="b">
        <f>B218&gt;1</f>
        <v>0</v>
      </c>
      <c r="H218" s="13" t="b">
        <f>(B218-F218)*60=60</f>
        <v>1</v>
      </c>
    </row>
    <row r="219" spans="1:8" ht="15.75">
      <c r="A219" s="1" t="s">
        <v>11</v>
      </c>
      <c r="B219" s="13">
        <f>D216*60</f>
        <v>2.166666667</v>
      </c>
      <c r="H219" s="13">
        <f>H218*60</f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